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hgalter\Desktop\Арбат-1\Смета\Смета 2022\"/>
    </mc:Choice>
  </mc:AlternateContent>
  <xr:revisionPtr revIDLastSave="0" documentId="13_ncr:1_{4F8221B8-A288-42FC-B188-B36F48041A2A}" xr6:coauthVersionLast="45" xr6:coauthVersionMax="45" xr10:uidLastSave="{00000000-0000-0000-0000-000000000000}"/>
  <bookViews>
    <workbookView xWindow="-120" yWindow="-120" windowWidth="21840" windowHeight="13140" xr2:uid="{520D289C-F03D-4487-B297-42C06AA86819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7" i="1" l="1"/>
  <c r="E91" i="1" l="1"/>
  <c r="E73" i="1"/>
  <c r="E72" i="1" s="1"/>
  <c r="E67" i="1"/>
  <c r="E50" i="1"/>
  <c r="E44" i="1"/>
  <c r="E81" i="1" l="1"/>
  <c r="E23" i="1" l="1"/>
  <c r="E93" i="1" l="1"/>
  <c r="E64" i="1"/>
  <c r="E63" i="1"/>
  <c r="E7" i="1"/>
  <c r="E113" i="1" l="1"/>
  <c r="E37" i="1" l="1"/>
  <c r="E36" i="1" s="1"/>
  <c r="E56" i="1"/>
  <c r="E55" i="1"/>
  <c r="E92" i="1"/>
  <c r="E54" i="1" l="1"/>
  <c r="E90" i="1"/>
  <c r="E88" i="1" s="1"/>
  <c r="E62" i="1" l="1"/>
  <c r="E15" i="1" l="1"/>
  <c r="E25" i="1" l="1"/>
  <c r="E78" i="1"/>
  <c r="E70" i="1" s="1"/>
  <c r="E20" i="1"/>
  <c r="E19" i="1" l="1"/>
  <c r="E40" i="1"/>
  <c r="E41" i="1"/>
  <c r="E42" i="1"/>
  <c r="E39" i="1"/>
  <c r="E12" i="1" l="1"/>
  <c r="E38" i="1"/>
  <c r="E34" i="1" s="1"/>
  <c r="E13" i="1"/>
  <c r="E60" i="1" l="1"/>
  <c r="E61" i="1"/>
  <c r="E58" i="1"/>
  <c r="E59" i="1"/>
  <c r="E14" i="1"/>
  <c r="E11" i="1"/>
  <c r="E57" i="1" l="1"/>
  <c r="E10" i="1"/>
  <c r="E5" i="1" s="1"/>
  <c r="E52" i="1" l="1"/>
  <c r="E121" i="1" l="1"/>
  <c r="E124" i="1" s="1"/>
</calcChain>
</file>

<file path=xl/sharedStrings.xml><?xml version="1.0" encoding="utf-8"?>
<sst xmlns="http://schemas.openxmlformats.org/spreadsheetml/2006/main" count="111" uniqueCount="98">
  <si>
    <t>Заработная плата</t>
  </si>
  <si>
    <t>Отчисления от ФОТ</t>
  </si>
  <si>
    <t>Пенсионный фонд</t>
  </si>
  <si>
    <t>Медицина ФФОМС</t>
  </si>
  <si>
    <t>Фонд социального страхования</t>
  </si>
  <si>
    <t>Травматизм</t>
  </si>
  <si>
    <t>Земельный налог</t>
  </si>
  <si>
    <t>Кадастровая стоимость</t>
  </si>
  <si>
    <t>Обслуживание банковского счета</t>
  </si>
  <si>
    <t>Представительские расходы</t>
  </si>
  <si>
    <t>Сопровождение сайта</t>
  </si>
  <si>
    <t>ИТС программы 1С</t>
  </si>
  <si>
    <t>2. Хозяйственные расходы</t>
  </si>
  <si>
    <t>Почтовые расходы</t>
  </si>
  <si>
    <t>Обслуживание мобильной</t>
  </si>
  <si>
    <t>1. Административные расходы</t>
  </si>
  <si>
    <t>3. Охрана</t>
  </si>
  <si>
    <t>Заработная плата сторожей</t>
  </si>
  <si>
    <t>Обслуживание камер видеонаблюдения</t>
  </si>
  <si>
    <t>4. Электроснабжение</t>
  </si>
  <si>
    <t>Обслуживание электросети</t>
  </si>
  <si>
    <t>Комиссия за ведения счета</t>
  </si>
  <si>
    <t>Комиссия за перечисл.средств физ.лицу</t>
  </si>
  <si>
    <t>Зарплата Разнорабочего</t>
  </si>
  <si>
    <t>5. Бытовые отходы и санитарное</t>
  </si>
  <si>
    <t>состояние территории</t>
  </si>
  <si>
    <t>Вывоз мусора</t>
  </si>
  <si>
    <t>Обрезка деревьев и кустарников</t>
  </si>
  <si>
    <t>Утилизация обрезанных ветвей</t>
  </si>
  <si>
    <t>6. Водообеспечение</t>
  </si>
  <si>
    <t>Комплектующие для водопровода</t>
  </si>
  <si>
    <t>Водный налог</t>
  </si>
  <si>
    <t>7. Дорожная инфраструктура</t>
  </si>
  <si>
    <t>Подсыпка дорог</t>
  </si>
  <si>
    <t>Очистка дорог в зимнее время</t>
  </si>
  <si>
    <t>8. Пожарная охрана</t>
  </si>
  <si>
    <t>Пожарный инвентарь</t>
  </si>
  <si>
    <t>9. Резервный фонд</t>
  </si>
  <si>
    <t>Очистка бункера</t>
  </si>
  <si>
    <t>Анализ проб воды</t>
  </si>
  <si>
    <t>Общая электроэнергия</t>
  </si>
  <si>
    <t>Канцелярские товары</t>
  </si>
  <si>
    <t>Транспортные расходы</t>
  </si>
  <si>
    <t>Оборудование и инструмент</t>
  </si>
  <si>
    <t>Фонд социального страхования                     2,9%</t>
  </si>
  <si>
    <t>Ставка налога</t>
  </si>
  <si>
    <t>Расходы по смете</t>
  </si>
  <si>
    <t>Комиссия за перечисление средств физ.лицу</t>
  </si>
  <si>
    <t>отчисления от ФОТ</t>
  </si>
  <si>
    <t>комиссия за перечисление средств физ.лицу</t>
  </si>
  <si>
    <t>Отпуск</t>
  </si>
  <si>
    <t>Содержание собаки</t>
  </si>
  <si>
    <t>Финансово-экономическое обоснование сметы СНТ "Арбат-1"</t>
  </si>
  <si>
    <t>Сторожка</t>
  </si>
  <si>
    <t>Уличное освещение</t>
  </si>
  <si>
    <t>Водокачка</t>
  </si>
  <si>
    <t>Отопление сторожки (газом)</t>
  </si>
  <si>
    <t>Председатель (45977 х 12)</t>
  </si>
  <si>
    <t>Бухгалтер (40000 х 12)</t>
  </si>
  <si>
    <t>Телефония (600 х 12)</t>
  </si>
  <si>
    <t>Обустройства сторожки №1</t>
  </si>
  <si>
    <t>Комиссия за оказ.услуг по зачисл. ден.средств</t>
  </si>
  <si>
    <t>Комиссия за прием денежных средств</t>
  </si>
  <si>
    <t>Обслуживание водопровода и ремонт</t>
  </si>
  <si>
    <t>ремонт и обслуживание автоматики и водоподъ-</t>
  </si>
  <si>
    <t>ёмного оборуд. в водонапорной башне</t>
  </si>
  <si>
    <t>а.</t>
  </si>
  <si>
    <t>б.</t>
  </si>
  <si>
    <t>в.</t>
  </si>
  <si>
    <t>г.</t>
  </si>
  <si>
    <t>д.</t>
  </si>
  <si>
    <t>работы по сварке труб водопровода</t>
  </si>
  <si>
    <t>Углубление и очистка водоотводных каналов</t>
  </si>
  <si>
    <t>Ремонтные работы (авария, замена оборуд.,…)</t>
  </si>
  <si>
    <t>Капитальный ремонт водопровода</t>
  </si>
  <si>
    <t>СКУД  (15000х4)</t>
  </si>
  <si>
    <t>Разработка санитарно-эпидемиологического</t>
  </si>
  <si>
    <t>заключения на проект зоны санитарной охраны</t>
  </si>
  <si>
    <t>Ремонт водонапорной башни, установка</t>
  </si>
  <si>
    <t>счетчика воды</t>
  </si>
  <si>
    <t>Налог на имущество</t>
  </si>
  <si>
    <t>1.1</t>
  </si>
  <si>
    <t>1.2</t>
  </si>
  <si>
    <t>1.3</t>
  </si>
  <si>
    <t>1.4</t>
  </si>
  <si>
    <r>
      <rPr>
        <sz val="11"/>
        <color theme="1"/>
        <rFont val="Calibri"/>
        <family val="2"/>
        <charset val="204"/>
      </rPr>
      <t>−</t>
    </r>
    <r>
      <rPr>
        <i/>
        <sz val="11"/>
        <color theme="1"/>
        <rFont val="Calibri"/>
        <family val="2"/>
        <charset val="204"/>
      </rPr>
      <t xml:space="preserve"> средства для уборки сторожки № 1</t>
    </r>
  </si>
  <si>
    <t>на 2022 год</t>
  </si>
  <si>
    <t>туалетной кабины (1000х6)</t>
  </si>
  <si>
    <t>Тревожная сигнализация (5000х12)</t>
  </si>
  <si>
    <t>(5500х12)</t>
  </si>
  <si>
    <t>зарплата (8000*6)</t>
  </si>
  <si>
    <t>1.5</t>
  </si>
  <si>
    <t>Замена уличного освещения</t>
  </si>
  <si>
    <t>Смета расходов на 2022 год</t>
  </si>
  <si>
    <t>Оплата труда</t>
  </si>
  <si>
    <t xml:space="preserve">Страховые </t>
  </si>
  <si>
    <r>
      <rPr>
        <sz val="11"/>
        <color theme="1"/>
        <rFont val="Calibri"/>
        <family val="2"/>
        <charset val="204"/>
      </rPr>
      <t>−</t>
    </r>
    <r>
      <rPr>
        <i/>
        <sz val="11"/>
        <color theme="1"/>
        <rFont val="Calibri"/>
        <family val="2"/>
        <charset val="204"/>
      </rPr>
      <t xml:space="preserve"> инструменты и материалы</t>
    </r>
  </si>
  <si>
    <t>и территории вокруг (в т.ч. информац.стенд)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</si>
</sst>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0" fontId="3" fillId="0" borderId="0" xfId="0" applyFont="1"/>
    <xf numFmtId="16" fontId="0" fillId="0" borderId="0" xfId="0" applyNumberFormat="1"/>
    <xf numFmtId="4" fontId="1" fillId="0" borderId="1" xfId="0" applyNumberFormat="1" applyFont="1" applyBorder="1"/>
    <xf numFmtId="10" fontId="0" fillId="0" borderId="0" xfId="0" applyNumberFormat="1"/>
    <xf numFmtId="0" fontId="4" fillId="0" borderId="0" xfId="0" applyFont="1"/>
    <xf numFmtId="0" fontId="5" fillId="0" borderId="0" xfId="0" applyFont="1"/>
    <xf numFmtId="4" fontId="0" fillId="0" borderId="4" xfId="0" applyNumberFormat="1" applyBorder="1"/>
    <xf numFmtId="3" fontId="0" fillId="0" borderId="0" xfId="0" applyNumberFormat="1"/>
    <xf numFmtId="4" fontId="0" fillId="0" borderId="6" xfId="0" applyNumberFormat="1" applyBorder="1"/>
    <xf numFmtId="0" fontId="0" fillId="0" borderId="0" xfId="0" applyBorder="1"/>
    <xf numFmtId="0" fontId="0" fillId="0" borderId="0" xfId="0" applyFont="1"/>
    <xf numFmtId="4" fontId="0" fillId="0" borderId="7" xfId="0" applyNumberFormat="1" applyBorder="1"/>
    <xf numFmtId="4" fontId="0" fillId="0" borderId="8" xfId="0" applyNumberFormat="1" applyBorder="1"/>
    <xf numFmtId="4" fontId="0" fillId="0" borderId="0" xfId="0" applyNumberFormat="1" applyBorder="1"/>
    <xf numFmtId="4" fontId="0" fillId="0" borderId="9" xfId="0" applyNumberFormat="1" applyBorder="1"/>
    <xf numFmtId="4" fontId="4" fillId="0" borderId="1" xfId="0" applyNumberFormat="1" applyFont="1" applyBorder="1"/>
    <xf numFmtId="0" fontId="6" fillId="0" borderId="0" xfId="0" applyFont="1"/>
    <xf numFmtId="10" fontId="0" fillId="0" borderId="0" xfId="0" applyNumberFormat="1" applyFont="1"/>
    <xf numFmtId="4" fontId="4" fillId="0" borderId="5" xfId="0" applyNumberFormat="1" applyFont="1" applyBorder="1"/>
    <xf numFmtId="4" fontId="0" fillId="0" borderId="10" xfId="0" applyNumberFormat="1" applyBorder="1"/>
    <xf numFmtId="4" fontId="3" fillId="0" borderId="1" xfId="0" applyNumberFormat="1" applyFont="1" applyBorder="1"/>
    <xf numFmtId="9" fontId="0" fillId="0" borderId="0" xfId="0" applyNumberFormat="1"/>
    <xf numFmtId="0" fontId="0" fillId="0" borderId="0" xfId="0" applyAlignment="1"/>
    <xf numFmtId="10" fontId="0" fillId="0" borderId="0" xfId="0" applyNumberFormat="1" applyAlignment="1"/>
    <xf numFmtId="0" fontId="7" fillId="0" borderId="0" xfId="0" applyFont="1"/>
    <xf numFmtId="0" fontId="0" fillId="0" borderId="0" xfId="0" applyAlignment="1">
      <alignment horizontal="center"/>
    </xf>
    <xf numFmtId="4" fontId="4" fillId="0" borderId="15" xfId="0" applyNumberFormat="1" applyFont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4" fontId="0" fillId="0" borderId="15" xfId="0" applyNumberFormat="1" applyFont="1" applyBorder="1"/>
    <xf numFmtId="4" fontId="0" fillId="0" borderId="4" xfId="0" applyNumberFormat="1" applyFont="1" applyBorder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1" xfId="0" applyNumberFormat="1" applyFont="1" applyBorder="1"/>
    <xf numFmtId="0" fontId="10" fillId="0" borderId="0" xfId="0" applyFont="1"/>
    <xf numFmtId="0" fontId="11" fillId="0" borderId="0" xfId="0" applyFont="1"/>
    <xf numFmtId="4" fontId="0" fillId="0" borderId="5" xfId="0" applyNumberFormat="1" applyFont="1" applyBorder="1"/>
    <xf numFmtId="49" fontId="0" fillId="0" borderId="0" xfId="0" applyNumberFormat="1" applyAlignment="1">
      <alignment horizontal="right"/>
    </xf>
    <xf numFmtId="14" fontId="0" fillId="0" borderId="0" xfId="0" applyNumberFormat="1"/>
    <xf numFmtId="2" fontId="8" fillId="0" borderId="0" xfId="0" applyNumberFormat="1" applyFont="1"/>
    <xf numFmtId="14" fontId="8" fillId="0" borderId="0" xfId="0" applyNumberFormat="1" applyFont="1"/>
    <xf numFmtId="0" fontId="13" fillId="0" borderId="0" xfId="0" applyFont="1"/>
    <xf numFmtId="4" fontId="14" fillId="0" borderId="0" xfId="0" applyNumberFormat="1" applyFont="1"/>
    <xf numFmtId="4" fontId="0" fillId="0" borderId="1" xfId="0" applyNumberFormat="1" applyBorder="1"/>
    <xf numFmtId="0" fontId="5" fillId="0" borderId="0" xfId="0" applyFont="1" applyAlignment="1">
      <alignment horizontal="left"/>
    </xf>
    <xf numFmtId="4" fontId="4" fillId="0" borderId="5" xfId="0" applyNumberFormat="1" applyFont="1" applyFill="1" applyBorder="1"/>
    <xf numFmtId="4" fontId="4" fillId="0" borderId="15" xfId="0" applyNumberFormat="1" applyFont="1" applyFill="1" applyBorder="1"/>
    <xf numFmtId="0" fontId="15" fillId="0" borderId="0" xfId="0" applyFont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17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4" fillId="0" borderId="1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FECF-EA58-4C2C-AC9E-368D7FB9798E}">
  <dimension ref="A2:F148"/>
  <sheetViews>
    <sheetView tabSelected="1" topLeftCell="A32" workbookViewId="0">
      <selection activeCell="I47" sqref="I47"/>
    </sheetView>
  </sheetViews>
  <sheetFormatPr defaultRowHeight="15" x14ac:dyDescent="0.25"/>
  <cols>
    <col min="2" max="3" width="9.5703125" customWidth="1"/>
    <col min="4" max="4" width="29.42578125" customWidth="1"/>
    <col min="5" max="5" width="14.28515625" customWidth="1"/>
  </cols>
  <sheetData>
    <row r="2" spans="1:6" ht="18.75" x14ac:dyDescent="0.3">
      <c r="A2" s="4" t="s">
        <v>52</v>
      </c>
      <c r="B2" s="4"/>
      <c r="C2" s="4"/>
      <c r="D2" s="4"/>
      <c r="E2" s="4"/>
    </row>
    <row r="3" spans="1:6" ht="18.75" x14ac:dyDescent="0.3">
      <c r="A3" s="4" t="s">
        <v>86</v>
      </c>
      <c r="B3" s="4"/>
      <c r="C3" s="4"/>
      <c r="D3" s="4"/>
      <c r="E3" s="4"/>
    </row>
    <row r="4" spans="1:6" ht="15.75" thickBot="1" x14ac:dyDescent="0.3"/>
    <row r="5" spans="1:6" ht="19.5" thickBot="1" x14ac:dyDescent="0.35">
      <c r="B5" s="71" t="s">
        <v>15</v>
      </c>
      <c r="C5" s="71"/>
      <c r="D5" s="72"/>
      <c r="E5" s="65">
        <f>E7+E10+E15+E18+E19+E27+E28+E29+E30+E31+E32</f>
        <v>1565971.14</v>
      </c>
      <c r="F5" s="66"/>
    </row>
    <row r="6" spans="1:6" ht="15.75" thickBot="1" x14ac:dyDescent="0.3">
      <c r="B6" s="5"/>
    </row>
    <row r="7" spans="1:6" ht="15.75" thickBot="1" x14ac:dyDescent="0.3">
      <c r="A7">
        <v>1</v>
      </c>
      <c r="B7" s="8" t="s">
        <v>0</v>
      </c>
      <c r="C7" s="8"/>
      <c r="E7" s="6">
        <f>E8+E9</f>
        <v>1031724</v>
      </c>
    </row>
    <row r="8" spans="1:6" x14ac:dyDescent="0.25">
      <c r="B8" s="73" t="s">
        <v>57</v>
      </c>
      <c r="C8" s="73"/>
      <c r="D8" s="73"/>
      <c r="E8" s="2">
        <v>551724</v>
      </c>
    </row>
    <row r="9" spans="1:6" ht="15.75" thickBot="1" x14ac:dyDescent="0.3">
      <c r="B9" s="73" t="s">
        <v>58</v>
      </c>
      <c r="C9" s="73"/>
      <c r="D9" s="73"/>
      <c r="E9" s="2">
        <v>480000</v>
      </c>
    </row>
    <row r="10" spans="1:6" ht="15.75" thickBot="1" x14ac:dyDescent="0.3">
      <c r="A10">
        <v>2</v>
      </c>
      <c r="B10" s="8" t="s">
        <v>1</v>
      </c>
      <c r="C10" s="8"/>
      <c r="E10" s="6">
        <f>E11+E12+E13+E14</f>
        <v>311580.64799999999</v>
      </c>
    </row>
    <row r="11" spans="1:6" x14ac:dyDescent="0.25">
      <c r="B11" t="s">
        <v>2</v>
      </c>
      <c r="D11" s="25">
        <v>0.22</v>
      </c>
      <c r="E11" s="2">
        <f>E7*22%</f>
        <v>226979.28</v>
      </c>
    </row>
    <row r="12" spans="1:6" x14ac:dyDescent="0.25">
      <c r="B12" t="s">
        <v>3</v>
      </c>
      <c r="D12" s="7">
        <v>5.0999999999999997E-2</v>
      </c>
      <c r="E12" s="2">
        <f>E7*5.1%</f>
        <v>52617.923999999999</v>
      </c>
    </row>
    <row r="13" spans="1:6" x14ac:dyDescent="0.25">
      <c r="B13" s="73" t="s">
        <v>44</v>
      </c>
      <c r="C13" s="73"/>
      <c r="D13" s="73"/>
      <c r="E13" s="2">
        <f>E7*2.9%</f>
        <v>29919.995999999999</v>
      </c>
    </row>
    <row r="14" spans="1:6" ht="15.75" thickBot="1" x14ac:dyDescent="0.3">
      <c r="B14" t="s">
        <v>5</v>
      </c>
      <c r="D14" s="7">
        <v>2E-3</v>
      </c>
      <c r="E14" s="2">
        <f>E7*0.2%</f>
        <v>2063.4479999999999</v>
      </c>
    </row>
    <row r="15" spans="1:6" ht="15.75" thickBot="1" x14ac:dyDescent="0.3">
      <c r="A15">
        <v>3</v>
      </c>
      <c r="B15" s="8" t="s">
        <v>6</v>
      </c>
      <c r="C15" s="8"/>
      <c r="E15" s="6">
        <f>E16*D17</f>
        <v>112048.93000000001</v>
      </c>
    </row>
    <row r="16" spans="1:6" x14ac:dyDescent="0.25">
      <c r="B16" t="s">
        <v>7</v>
      </c>
      <c r="E16" s="2">
        <v>56024465</v>
      </c>
    </row>
    <row r="17" spans="1:6" ht="15.75" thickBot="1" x14ac:dyDescent="0.3">
      <c r="B17" s="26" t="s">
        <v>45</v>
      </c>
      <c r="C17" s="26"/>
      <c r="D17" s="27">
        <v>2E-3</v>
      </c>
      <c r="E17" s="2"/>
    </row>
    <row r="18" spans="1:6" ht="15.75" thickBot="1" x14ac:dyDescent="0.3">
      <c r="A18">
        <v>4</v>
      </c>
      <c r="B18" s="60" t="s">
        <v>80</v>
      </c>
      <c r="C18" s="60"/>
      <c r="D18" s="60"/>
      <c r="E18" s="19">
        <v>22000</v>
      </c>
    </row>
    <row r="19" spans="1:6" ht="15.75" thickBot="1" x14ac:dyDescent="0.3">
      <c r="A19">
        <v>5</v>
      </c>
      <c r="B19" s="8" t="s">
        <v>8</v>
      </c>
      <c r="C19" s="8"/>
      <c r="D19" s="8"/>
      <c r="E19" s="19">
        <f>E20+E22+E23+E25</f>
        <v>22617.561999999998</v>
      </c>
    </row>
    <row r="20" spans="1:6" x14ac:dyDescent="0.25">
      <c r="A20" s="29">
        <v>1</v>
      </c>
      <c r="B20" s="14" t="s">
        <v>21</v>
      </c>
      <c r="C20" s="8"/>
      <c r="D20" s="8"/>
      <c r="E20" s="15">
        <f>B21*C21</f>
        <v>14280</v>
      </c>
      <c r="F20" s="13"/>
    </row>
    <row r="21" spans="1:6" x14ac:dyDescent="0.25">
      <c r="A21" s="29"/>
      <c r="B21" s="14">
        <v>1190</v>
      </c>
      <c r="C21" s="14">
        <v>12</v>
      </c>
      <c r="D21" s="8"/>
      <c r="E21" s="17"/>
      <c r="F21" s="13"/>
    </row>
    <row r="22" spans="1:6" x14ac:dyDescent="0.25">
      <c r="A22" s="29">
        <v>2</v>
      </c>
      <c r="B22" s="14" t="s">
        <v>61</v>
      </c>
      <c r="C22" s="14"/>
      <c r="D22" s="8"/>
      <c r="E22" s="17">
        <v>2000</v>
      </c>
      <c r="F22" s="13"/>
    </row>
    <row r="23" spans="1:6" x14ac:dyDescent="0.25">
      <c r="A23" s="29">
        <v>3</v>
      </c>
      <c r="B23" s="14" t="s">
        <v>62</v>
      </c>
      <c r="C23" s="14"/>
      <c r="D23" s="8"/>
      <c r="E23" s="17">
        <f>B24*C24</f>
        <v>2600</v>
      </c>
      <c r="F23" s="13"/>
    </row>
    <row r="24" spans="1:6" x14ac:dyDescent="0.25">
      <c r="A24" s="29"/>
      <c r="B24" s="14">
        <v>2000000</v>
      </c>
      <c r="C24" s="21">
        <v>1.2999999999999999E-3</v>
      </c>
      <c r="D24" s="8"/>
      <c r="E24" s="17"/>
      <c r="F24" s="13"/>
    </row>
    <row r="25" spans="1:6" x14ac:dyDescent="0.25">
      <c r="A25" s="29">
        <v>4</v>
      </c>
      <c r="B25" s="14" t="s">
        <v>22</v>
      </c>
      <c r="C25" s="8"/>
      <c r="D25" s="8"/>
      <c r="E25" s="17">
        <f>C26*D26</f>
        <v>3737.5619999999999</v>
      </c>
      <c r="F25" s="13"/>
    </row>
    <row r="26" spans="1:6" ht="15.75" thickBot="1" x14ac:dyDescent="0.3">
      <c r="B26" s="14"/>
      <c r="C26" s="21">
        <v>2E-3</v>
      </c>
      <c r="D26" s="14">
        <v>1868781</v>
      </c>
      <c r="E26" s="16"/>
      <c r="F26" s="13"/>
    </row>
    <row r="27" spans="1:6" ht="15.75" thickBot="1" x14ac:dyDescent="0.3">
      <c r="A27">
        <v>6</v>
      </c>
      <c r="B27" s="8" t="s">
        <v>13</v>
      </c>
      <c r="C27" s="8"/>
      <c r="D27" s="8"/>
      <c r="E27" s="19">
        <v>5000</v>
      </c>
    </row>
    <row r="28" spans="1:6" ht="15.75" thickBot="1" x14ac:dyDescent="0.3">
      <c r="A28">
        <v>7</v>
      </c>
      <c r="B28" s="8" t="s">
        <v>9</v>
      </c>
      <c r="C28" s="8"/>
      <c r="D28" s="8"/>
      <c r="E28" s="19">
        <v>5000</v>
      </c>
    </row>
    <row r="29" spans="1:6" ht="15.75" thickBot="1" x14ac:dyDescent="0.3">
      <c r="A29">
        <v>8</v>
      </c>
      <c r="B29" s="8" t="s">
        <v>41</v>
      </c>
      <c r="C29" s="8"/>
      <c r="D29" s="8"/>
      <c r="E29" s="19">
        <v>12000</v>
      </c>
    </row>
    <row r="30" spans="1:6" ht="15.75" thickBot="1" x14ac:dyDescent="0.3">
      <c r="A30">
        <v>9</v>
      </c>
      <c r="B30" s="8" t="s">
        <v>10</v>
      </c>
      <c r="E30" s="19">
        <v>12000</v>
      </c>
    </row>
    <row r="31" spans="1:6" ht="15.75" thickBot="1" x14ac:dyDescent="0.3">
      <c r="A31">
        <v>10</v>
      </c>
      <c r="B31" s="8" t="s">
        <v>11</v>
      </c>
      <c r="E31" s="19">
        <v>20000</v>
      </c>
    </row>
    <row r="32" spans="1:6" ht="15.75" thickBot="1" x14ac:dyDescent="0.3">
      <c r="A32">
        <v>11</v>
      </c>
      <c r="B32" s="8" t="s">
        <v>42</v>
      </c>
      <c r="E32" s="19">
        <v>12000</v>
      </c>
    </row>
    <row r="33" spans="1:6" ht="15.75" thickBot="1" x14ac:dyDescent="0.3">
      <c r="B33" s="8"/>
      <c r="E33" s="12"/>
    </row>
    <row r="34" spans="1:6" ht="19.5" thickBot="1" x14ac:dyDescent="0.35">
      <c r="B34" s="4" t="s">
        <v>12</v>
      </c>
      <c r="C34" s="4"/>
      <c r="D34" s="4"/>
      <c r="E34" s="65">
        <f>E36+E38+E43+E44+E48+E50</f>
        <v>337984</v>
      </c>
      <c r="F34" s="66"/>
    </row>
    <row r="35" spans="1:6" ht="15.75" thickBot="1" x14ac:dyDescent="0.3">
      <c r="B35" s="9"/>
      <c r="C35" s="9"/>
      <c r="D35" s="9"/>
      <c r="E35" s="2"/>
    </row>
    <row r="36" spans="1:6" x14ac:dyDescent="0.25">
      <c r="A36">
        <v>1</v>
      </c>
      <c r="B36" s="8" t="s">
        <v>23</v>
      </c>
      <c r="C36" s="8"/>
      <c r="D36" s="8"/>
      <c r="E36" s="22">
        <f>E37</f>
        <v>192000</v>
      </c>
    </row>
    <row r="37" spans="1:6" x14ac:dyDescent="0.25">
      <c r="B37" s="9">
        <v>16000</v>
      </c>
      <c r="C37" s="9">
        <v>12</v>
      </c>
      <c r="D37" s="9"/>
      <c r="E37" s="10">
        <f>B37*C37</f>
        <v>192000</v>
      </c>
    </row>
    <row r="38" spans="1:6" ht="15.75" thickBot="1" x14ac:dyDescent="0.3">
      <c r="A38">
        <v>2</v>
      </c>
      <c r="B38" s="8" t="s">
        <v>1</v>
      </c>
      <c r="C38" s="8"/>
      <c r="E38" s="30">
        <f>E39+E40+E41+E42</f>
        <v>57984</v>
      </c>
    </row>
    <row r="39" spans="1:6" x14ac:dyDescent="0.25">
      <c r="B39" t="s">
        <v>2</v>
      </c>
      <c r="E39" s="10">
        <f>E36*22%</f>
        <v>42240</v>
      </c>
    </row>
    <row r="40" spans="1:6" x14ac:dyDescent="0.25">
      <c r="B40" t="s">
        <v>3</v>
      </c>
      <c r="E40" s="10">
        <f>E36*5.1%</f>
        <v>9792</v>
      </c>
    </row>
    <row r="41" spans="1:6" x14ac:dyDescent="0.25">
      <c r="B41" t="s">
        <v>4</v>
      </c>
      <c r="E41" s="10">
        <f>E36*2.9%</f>
        <v>5568</v>
      </c>
    </row>
    <row r="42" spans="1:6" x14ac:dyDescent="0.25">
      <c r="B42" t="s">
        <v>5</v>
      </c>
      <c r="E42" s="18">
        <f>E36*0.2%</f>
        <v>384</v>
      </c>
    </row>
    <row r="43" spans="1:6" x14ac:dyDescent="0.25">
      <c r="A43">
        <v>3</v>
      </c>
      <c r="B43" s="8" t="s">
        <v>47</v>
      </c>
      <c r="C43" s="8"/>
      <c r="D43" s="8"/>
      <c r="E43" s="10">
        <v>0</v>
      </c>
    </row>
    <row r="44" spans="1:6" ht="15.75" thickBot="1" x14ac:dyDescent="0.3">
      <c r="A44">
        <v>4</v>
      </c>
      <c r="B44" s="8" t="s">
        <v>43</v>
      </c>
      <c r="C44" s="8"/>
      <c r="D44" s="8"/>
      <c r="E44" s="30">
        <f>E45+E46</f>
        <v>32000</v>
      </c>
    </row>
    <row r="45" spans="1:6" ht="15.75" thickBot="1" x14ac:dyDescent="0.3">
      <c r="A45" s="9">
        <v>1</v>
      </c>
      <c r="B45" s="74" t="s">
        <v>85</v>
      </c>
      <c r="C45" s="75"/>
      <c r="D45" s="75"/>
      <c r="E45" s="33">
        <v>2000</v>
      </c>
    </row>
    <row r="46" spans="1:6" ht="15.75" thickBot="1" x14ac:dyDescent="0.3">
      <c r="A46" s="9">
        <v>2</v>
      </c>
      <c r="B46" s="74" t="s">
        <v>96</v>
      </c>
      <c r="C46" s="75"/>
      <c r="D46" s="75"/>
      <c r="E46" s="33">
        <v>30000</v>
      </c>
    </row>
    <row r="47" spans="1:6" x14ac:dyDescent="0.25">
      <c r="A47">
        <v>5</v>
      </c>
      <c r="B47" s="8" t="s">
        <v>60</v>
      </c>
      <c r="C47" s="8"/>
      <c r="D47" s="8"/>
      <c r="E47" s="2"/>
    </row>
    <row r="48" spans="1:6" x14ac:dyDescent="0.25">
      <c r="B48" s="63" t="s">
        <v>97</v>
      </c>
      <c r="C48" s="63"/>
      <c r="D48" s="76"/>
      <c r="E48" s="10">
        <v>50000</v>
      </c>
    </row>
    <row r="49" spans="1:6" x14ac:dyDescent="0.25">
      <c r="A49">
        <v>6</v>
      </c>
      <c r="B49" s="8" t="s">
        <v>14</v>
      </c>
      <c r="C49" s="8"/>
      <c r="D49" s="8"/>
      <c r="E49" s="2"/>
    </row>
    <row r="50" spans="1:6" x14ac:dyDescent="0.25">
      <c r="B50" s="8"/>
      <c r="C50" s="8" t="s">
        <v>87</v>
      </c>
      <c r="D50" s="8"/>
      <c r="E50" s="34">
        <f>1000*6</f>
        <v>6000</v>
      </c>
    </row>
    <row r="51" spans="1:6" ht="15.75" thickBot="1" x14ac:dyDescent="0.3">
      <c r="E51" s="2"/>
    </row>
    <row r="52" spans="1:6" ht="19.5" thickBot="1" x14ac:dyDescent="0.35">
      <c r="B52" s="4" t="s">
        <v>16</v>
      </c>
      <c r="E52" s="65">
        <f>E54+E57+E62+E63+E64+E65+E66+E67+E68</f>
        <v>1254128</v>
      </c>
      <c r="F52" s="66"/>
    </row>
    <row r="53" spans="1:6" ht="15.75" thickBot="1" x14ac:dyDescent="0.3">
      <c r="E53" s="2"/>
    </row>
    <row r="54" spans="1:6" ht="15.75" thickBot="1" x14ac:dyDescent="0.3">
      <c r="A54">
        <v>1</v>
      </c>
      <c r="B54" s="8" t="s">
        <v>17</v>
      </c>
      <c r="C54" s="8"/>
      <c r="D54" s="8"/>
      <c r="E54" s="51">
        <f>E55+E56</f>
        <v>832000</v>
      </c>
    </row>
    <row r="55" spans="1:6" ht="15.75" thickBot="1" x14ac:dyDescent="0.3">
      <c r="A55" s="9">
        <v>1</v>
      </c>
      <c r="B55" s="11">
        <v>16000</v>
      </c>
      <c r="C55">
        <v>4</v>
      </c>
      <c r="D55" s="35">
        <v>12</v>
      </c>
      <c r="E55" s="42">
        <f>B55*C55*D55</f>
        <v>768000</v>
      </c>
    </row>
    <row r="56" spans="1:6" ht="15.75" thickBot="1" x14ac:dyDescent="0.3">
      <c r="A56" s="9">
        <v>2</v>
      </c>
      <c r="B56" s="11" t="s">
        <v>50</v>
      </c>
      <c r="C56">
        <v>16000</v>
      </c>
      <c r="D56" s="35">
        <v>4</v>
      </c>
      <c r="E56" s="49">
        <f>C56*D56</f>
        <v>64000</v>
      </c>
    </row>
    <row r="57" spans="1:6" ht="15.75" thickBot="1" x14ac:dyDescent="0.3">
      <c r="A57">
        <v>2</v>
      </c>
      <c r="B57" s="8" t="s">
        <v>1</v>
      </c>
      <c r="C57" s="8"/>
      <c r="D57" s="1"/>
      <c r="E57" s="52">
        <f>E58+E59+E60+E61</f>
        <v>251264</v>
      </c>
    </row>
    <row r="58" spans="1:6" x14ac:dyDescent="0.25">
      <c r="B58" t="s">
        <v>2</v>
      </c>
      <c r="E58" s="23">
        <f>E54*22%</f>
        <v>183040</v>
      </c>
    </row>
    <row r="59" spans="1:6" x14ac:dyDescent="0.25">
      <c r="B59" t="s">
        <v>3</v>
      </c>
      <c r="E59" s="10">
        <f>E54*5.1%</f>
        <v>42432</v>
      </c>
    </row>
    <row r="60" spans="1:6" x14ac:dyDescent="0.25">
      <c r="B60" t="s">
        <v>4</v>
      </c>
      <c r="E60" s="10">
        <f>E54*2.9%</f>
        <v>24128</v>
      </c>
    </row>
    <row r="61" spans="1:6" ht="15.75" thickBot="1" x14ac:dyDescent="0.3">
      <c r="B61" t="s">
        <v>5</v>
      </c>
      <c r="E61" s="18">
        <f>E54*0.2%</f>
        <v>1664</v>
      </c>
    </row>
    <row r="62" spans="1:6" ht="15.75" thickBot="1" x14ac:dyDescent="0.3">
      <c r="A62">
        <v>3</v>
      </c>
      <c r="B62" s="8" t="s">
        <v>47</v>
      </c>
      <c r="C62" s="8"/>
      <c r="D62" s="8"/>
      <c r="E62" s="19">
        <f>E54*0.2%</f>
        <v>1664</v>
      </c>
    </row>
    <row r="63" spans="1:6" ht="15.75" thickBot="1" x14ac:dyDescent="0.3">
      <c r="A63">
        <v>4</v>
      </c>
      <c r="B63" s="63" t="s">
        <v>59</v>
      </c>
      <c r="C63" s="63"/>
      <c r="D63" s="64"/>
      <c r="E63" s="30">
        <f>600*12</f>
        <v>7200</v>
      </c>
    </row>
    <row r="64" spans="1:6" ht="15.75" thickBot="1" x14ac:dyDescent="0.3">
      <c r="A64">
        <v>5</v>
      </c>
      <c r="B64" s="8" t="s">
        <v>75</v>
      </c>
      <c r="C64" s="8"/>
      <c r="E64" s="19">
        <f>15000*4</f>
        <v>60000</v>
      </c>
    </row>
    <row r="65" spans="1:6" ht="15.75" thickBot="1" x14ac:dyDescent="0.3">
      <c r="A65">
        <v>6</v>
      </c>
      <c r="B65" s="8" t="s">
        <v>56</v>
      </c>
      <c r="C65" s="8"/>
      <c r="D65" s="8"/>
      <c r="E65" s="19">
        <v>25000</v>
      </c>
    </row>
    <row r="66" spans="1:6" ht="15.75" thickBot="1" x14ac:dyDescent="0.3">
      <c r="A66">
        <v>7</v>
      </c>
      <c r="B66" s="8" t="s">
        <v>18</v>
      </c>
      <c r="E66" s="19">
        <v>10000</v>
      </c>
    </row>
    <row r="67" spans="1:6" ht="15.75" thickBot="1" x14ac:dyDescent="0.3">
      <c r="A67">
        <v>8</v>
      </c>
      <c r="B67" s="8" t="s">
        <v>88</v>
      </c>
      <c r="E67" s="19">
        <f>5000*12</f>
        <v>60000</v>
      </c>
    </row>
    <row r="68" spans="1:6" ht="15.75" thickBot="1" x14ac:dyDescent="0.3">
      <c r="A68">
        <v>9</v>
      </c>
      <c r="B68" s="63" t="s">
        <v>51</v>
      </c>
      <c r="C68" s="63"/>
      <c r="D68" s="63"/>
      <c r="E68" s="19">
        <v>7000</v>
      </c>
    </row>
    <row r="69" spans="1:6" ht="15.75" thickBot="1" x14ac:dyDescent="0.3"/>
    <row r="70" spans="1:6" ht="19.5" thickBot="1" x14ac:dyDescent="0.35">
      <c r="B70" s="4" t="s">
        <v>19</v>
      </c>
      <c r="C70" s="3"/>
      <c r="D70" s="3"/>
      <c r="E70" s="65">
        <f>E72+E78</f>
        <v>710000</v>
      </c>
      <c r="F70" s="66"/>
    </row>
    <row r="71" spans="1:6" ht="15.75" thickBot="1" x14ac:dyDescent="0.3"/>
    <row r="72" spans="1:6" ht="15.75" thickBot="1" x14ac:dyDescent="0.3">
      <c r="A72">
        <v>1</v>
      </c>
      <c r="B72" s="8" t="s">
        <v>40</v>
      </c>
      <c r="C72" s="8"/>
      <c r="D72" s="8"/>
      <c r="E72" s="19">
        <f>E73+E74+E75+E76+E77</f>
        <v>566000</v>
      </c>
    </row>
    <row r="73" spans="1:6" ht="15.75" thickBot="1" x14ac:dyDescent="0.3">
      <c r="A73" s="43" t="s">
        <v>81</v>
      </c>
      <c r="B73" s="9" t="s">
        <v>53</v>
      </c>
      <c r="C73" s="9"/>
      <c r="D73" s="9" t="s">
        <v>89</v>
      </c>
      <c r="E73" s="19">
        <f>5500*12</f>
        <v>66000</v>
      </c>
    </row>
    <row r="74" spans="1:6" ht="15.75" thickBot="1" x14ac:dyDescent="0.3">
      <c r="A74" s="43" t="s">
        <v>82</v>
      </c>
      <c r="B74" s="61" t="s">
        <v>54</v>
      </c>
      <c r="C74" s="61"/>
      <c r="D74" s="62"/>
      <c r="E74" s="19">
        <v>250000</v>
      </c>
    </row>
    <row r="75" spans="1:6" ht="15.75" thickBot="1" x14ac:dyDescent="0.3">
      <c r="A75" s="43" t="s">
        <v>83</v>
      </c>
      <c r="B75" s="9" t="s">
        <v>55</v>
      </c>
      <c r="C75" s="9"/>
      <c r="D75" s="8"/>
      <c r="E75" s="19">
        <v>100000</v>
      </c>
    </row>
    <row r="76" spans="1:6" ht="15.75" thickBot="1" x14ac:dyDescent="0.3">
      <c r="A76" s="43" t="s">
        <v>84</v>
      </c>
      <c r="B76" s="61" t="s">
        <v>73</v>
      </c>
      <c r="C76" s="61"/>
      <c r="D76" s="62"/>
      <c r="E76" s="19">
        <v>50000</v>
      </c>
    </row>
    <row r="77" spans="1:6" ht="15.75" thickBot="1" x14ac:dyDescent="0.3">
      <c r="A77" s="43" t="s">
        <v>91</v>
      </c>
      <c r="B77" s="50" t="s">
        <v>92</v>
      </c>
      <c r="C77" s="50"/>
      <c r="D77" s="36"/>
      <c r="E77" s="19">
        <v>100000</v>
      </c>
    </row>
    <row r="78" spans="1:6" ht="15.75" thickBot="1" x14ac:dyDescent="0.3">
      <c r="A78">
        <v>2</v>
      </c>
      <c r="B78" s="8" t="s">
        <v>20</v>
      </c>
      <c r="C78" s="8"/>
      <c r="D78" s="8"/>
      <c r="E78" s="19">
        <f>B79*C79</f>
        <v>144000</v>
      </c>
    </row>
    <row r="79" spans="1:6" x14ac:dyDescent="0.25">
      <c r="B79">
        <v>12000</v>
      </c>
      <c r="C79">
        <v>12</v>
      </c>
      <c r="E79" s="2"/>
    </row>
    <row r="80" spans="1:6" ht="15.75" thickBot="1" x14ac:dyDescent="0.3">
      <c r="E80" s="2"/>
    </row>
    <row r="81" spans="1:6" ht="19.5" thickBot="1" x14ac:dyDescent="0.35">
      <c r="B81" s="4" t="s">
        <v>24</v>
      </c>
      <c r="C81" s="3"/>
      <c r="D81" s="3"/>
      <c r="E81" s="65">
        <f>E84+E85+E86</f>
        <v>860000</v>
      </c>
      <c r="F81" s="66"/>
    </row>
    <row r="82" spans="1:6" ht="18.75" x14ac:dyDescent="0.3">
      <c r="B82" s="4" t="s">
        <v>25</v>
      </c>
      <c r="C82" s="4"/>
      <c r="D82" s="4"/>
      <c r="E82" s="2"/>
    </row>
    <row r="83" spans="1:6" ht="15.75" thickBot="1" x14ac:dyDescent="0.3">
      <c r="E83" s="2"/>
    </row>
    <row r="84" spans="1:6" ht="15.75" thickBot="1" x14ac:dyDescent="0.3">
      <c r="A84">
        <v>1</v>
      </c>
      <c r="B84" s="8" t="s">
        <v>26</v>
      </c>
      <c r="C84" s="8"/>
      <c r="D84" s="8"/>
      <c r="E84" s="22">
        <v>760000</v>
      </c>
    </row>
    <row r="85" spans="1:6" ht="15.75" thickBot="1" x14ac:dyDescent="0.3">
      <c r="A85">
        <v>2</v>
      </c>
      <c r="B85" s="8" t="s">
        <v>27</v>
      </c>
      <c r="C85" s="8"/>
      <c r="D85" s="8"/>
      <c r="E85" s="19">
        <v>50000</v>
      </c>
    </row>
    <row r="86" spans="1:6" ht="15.75" thickBot="1" x14ac:dyDescent="0.3">
      <c r="A86">
        <v>3</v>
      </c>
      <c r="B86" s="8" t="s">
        <v>28</v>
      </c>
      <c r="C86" s="8"/>
      <c r="D86" s="8"/>
      <c r="E86" s="19">
        <v>50000</v>
      </c>
    </row>
    <row r="87" spans="1:6" ht="15.75" thickBot="1" x14ac:dyDescent="0.3">
      <c r="E87" s="2"/>
    </row>
    <row r="88" spans="1:6" ht="19.5" thickBot="1" x14ac:dyDescent="0.35">
      <c r="B88" s="4" t="s">
        <v>29</v>
      </c>
      <c r="C88" s="3"/>
      <c r="D88" s="3"/>
      <c r="E88" s="65">
        <f>E90+E97+E98+E100+E101+E102+E103+E104</f>
        <v>1372592</v>
      </c>
      <c r="F88" s="66"/>
    </row>
    <row r="89" spans="1:6" ht="15.75" thickBot="1" x14ac:dyDescent="0.3">
      <c r="E89" s="2"/>
    </row>
    <row r="90" spans="1:6" ht="15.75" thickBot="1" x14ac:dyDescent="0.3">
      <c r="A90">
        <v>1</v>
      </c>
      <c r="B90" s="8" t="s">
        <v>63</v>
      </c>
      <c r="C90" s="8"/>
      <c r="D90" s="8"/>
      <c r="E90" s="19">
        <f>E91+E92+E93+E94+E96</f>
        <v>162592</v>
      </c>
    </row>
    <row r="91" spans="1:6" x14ac:dyDescent="0.25">
      <c r="A91" s="37" t="s">
        <v>66</v>
      </c>
      <c r="B91" s="67" t="s">
        <v>90</v>
      </c>
      <c r="C91" s="67"/>
      <c r="D91" s="68"/>
      <c r="E91" s="10">
        <f>8000*6</f>
        <v>48000</v>
      </c>
      <c r="F91" s="13"/>
    </row>
    <row r="92" spans="1:6" x14ac:dyDescent="0.25">
      <c r="A92" s="37" t="s">
        <v>67</v>
      </c>
      <c r="B92" s="31" t="s">
        <v>48</v>
      </c>
      <c r="C92" s="31"/>
      <c r="D92" s="32"/>
      <c r="E92" s="10">
        <f>E91*30.2%</f>
        <v>14496</v>
      </c>
      <c r="F92" s="13"/>
    </row>
    <row r="93" spans="1:6" x14ac:dyDescent="0.25">
      <c r="A93" s="37" t="s">
        <v>68</v>
      </c>
      <c r="B93" s="31" t="s">
        <v>49</v>
      </c>
      <c r="C93" s="31"/>
      <c r="D93" s="32"/>
      <c r="E93" s="10">
        <f>E91*0.2%</f>
        <v>96</v>
      </c>
      <c r="F93" s="13"/>
    </row>
    <row r="94" spans="1:6" x14ac:dyDescent="0.25">
      <c r="A94" s="37" t="s">
        <v>69</v>
      </c>
      <c r="B94" s="69" t="s">
        <v>64</v>
      </c>
      <c r="C94" s="69"/>
      <c r="D94" s="69"/>
      <c r="E94" s="10">
        <v>50000</v>
      </c>
      <c r="F94" s="13"/>
    </row>
    <row r="95" spans="1:6" x14ac:dyDescent="0.25">
      <c r="A95" s="37"/>
      <c r="B95" s="69" t="s">
        <v>65</v>
      </c>
      <c r="C95" s="69"/>
      <c r="D95" s="70"/>
      <c r="E95" s="18"/>
      <c r="F95" s="13"/>
    </row>
    <row r="96" spans="1:6" ht="15.75" thickBot="1" x14ac:dyDescent="0.3">
      <c r="A96" s="37" t="s">
        <v>70</v>
      </c>
      <c r="B96" s="20" t="s">
        <v>71</v>
      </c>
      <c r="C96" s="8"/>
      <c r="D96" s="8"/>
      <c r="E96" s="18">
        <v>50000</v>
      </c>
    </row>
    <row r="97" spans="1:6" ht="15.75" thickBot="1" x14ac:dyDescent="0.3">
      <c r="A97" s="38">
        <v>2</v>
      </c>
      <c r="B97" s="63" t="s">
        <v>74</v>
      </c>
      <c r="C97" s="63"/>
      <c r="D97" s="64"/>
      <c r="E97" s="19">
        <v>1000000</v>
      </c>
    </row>
    <row r="98" spans="1:6" ht="15.75" thickBot="1" x14ac:dyDescent="0.3">
      <c r="A98" s="37">
        <v>3</v>
      </c>
      <c r="B98" s="8" t="s">
        <v>76</v>
      </c>
      <c r="C98" s="8"/>
      <c r="D98" s="8"/>
      <c r="E98" s="19">
        <v>50000</v>
      </c>
    </row>
    <row r="99" spans="1:6" ht="15.75" thickBot="1" x14ac:dyDescent="0.3">
      <c r="A99" s="37"/>
      <c r="B99" s="63" t="s">
        <v>77</v>
      </c>
      <c r="C99" s="63"/>
      <c r="D99" s="64"/>
      <c r="E99" s="39"/>
    </row>
    <row r="100" spans="1:6" ht="15.75" thickBot="1" x14ac:dyDescent="0.3">
      <c r="A100" s="37">
        <v>4</v>
      </c>
      <c r="B100" s="8" t="s">
        <v>30</v>
      </c>
      <c r="C100" s="8"/>
      <c r="D100" s="8"/>
      <c r="E100" s="19">
        <v>30000</v>
      </c>
    </row>
    <row r="101" spans="1:6" ht="15.75" thickBot="1" x14ac:dyDescent="0.3">
      <c r="A101" s="37">
        <v>5</v>
      </c>
      <c r="B101" s="63" t="s">
        <v>38</v>
      </c>
      <c r="C101" s="63"/>
      <c r="D101" s="64"/>
      <c r="E101" s="19">
        <v>10000</v>
      </c>
    </row>
    <row r="102" spans="1:6" ht="15.75" thickBot="1" x14ac:dyDescent="0.3">
      <c r="A102" s="37">
        <v>6</v>
      </c>
      <c r="B102" s="8" t="s">
        <v>39</v>
      </c>
      <c r="C102" s="8"/>
      <c r="D102" s="8"/>
      <c r="E102" s="19">
        <v>5000</v>
      </c>
    </row>
    <row r="103" spans="1:6" ht="15.75" thickBot="1" x14ac:dyDescent="0.3">
      <c r="A103" s="37">
        <v>7</v>
      </c>
      <c r="B103" s="8" t="s">
        <v>31</v>
      </c>
      <c r="C103" s="8"/>
      <c r="D103" s="8"/>
      <c r="E103" s="19">
        <v>15000</v>
      </c>
    </row>
    <row r="104" spans="1:6" ht="15.75" thickBot="1" x14ac:dyDescent="0.3">
      <c r="A104" s="37">
        <v>8</v>
      </c>
      <c r="B104" s="40" t="s">
        <v>78</v>
      </c>
      <c r="C104" s="41"/>
      <c r="D104" s="41"/>
      <c r="E104" s="19">
        <v>100000</v>
      </c>
    </row>
    <row r="105" spans="1:6" x14ac:dyDescent="0.25">
      <c r="A105" s="37"/>
      <c r="B105" s="40" t="s">
        <v>79</v>
      </c>
      <c r="C105" s="41"/>
      <c r="D105" s="41"/>
      <c r="E105" s="2"/>
    </row>
    <row r="106" spans="1:6" ht="15.75" thickBot="1" x14ac:dyDescent="0.3">
      <c r="A106" s="37"/>
      <c r="B106" s="40"/>
      <c r="C106" s="41"/>
      <c r="D106" s="41"/>
      <c r="E106" s="2"/>
    </row>
    <row r="107" spans="1:6" ht="19.5" thickBot="1" x14ac:dyDescent="0.35">
      <c r="A107" s="37"/>
      <c r="B107" s="4" t="s">
        <v>32</v>
      </c>
      <c r="C107" s="3"/>
      <c r="D107" s="3"/>
      <c r="E107" s="65">
        <f>E109+E110+E111</f>
        <v>430000</v>
      </c>
      <c r="F107" s="66"/>
    </row>
    <row r="108" spans="1:6" ht="15.75" thickBot="1" x14ac:dyDescent="0.3">
      <c r="A108" s="37"/>
      <c r="E108" s="2"/>
    </row>
    <row r="109" spans="1:6" ht="15.75" thickBot="1" x14ac:dyDescent="0.3">
      <c r="A109" s="37">
        <v>1</v>
      </c>
      <c r="B109" s="8" t="s">
        <v>33</v>
      </c>
      <c r="C109" s="8"/>
      <c r="D109" s="48"/>
      <c r="E109" s="19">
        <v>230000</v>
      </c>
    </row>
    <row r="110" spans="1:6" ht="15.75" thickBot="1" x14ac:dyDescent="0.3">
      <c r="A110" s="37">
        <v>2</v>
      </c>
      <c r="B110" s="8" t="s">
        <v>34</v>
      </c>
      <c r="C110" s="8"/>
      <c r="D110" s="8"/>
      <c r="E110" s="19">
        <v>100000</v>
      </c>
    </row>
    <row r="111" spans="1:6" ht="15.75" thickBot="1" x14ac:dyDescent="0.3">
      <c r="A111" s="37">
        <v>3</v>
      </c>
      <c r="B111" s="8" t="s">
        <v>72</v>
      </c>
      <c r="C111" s="8"/>
      <c r="D111" s="8"/>
      <c r="E111" s="19">
        <v>100000</v>
      </c>
    </row>
    <row r="112" spans="1:6" ht="15.75" thickBot="1" x14ac:dyDescent="0.3">
      <c r="A112" s="37"/>
      <c r="E112" s="2"/>
    </row>
    <row r="113" spans="1:6" ht="19.5" thickBot="1" x14ac:dyDescent="0.35">
      <c r="A113" s="37"/>
      <c r="B113" s="4" t="s">
        <v>35</v>
      </c>
      <c r="C113" s="3"/>
      <c r="D113" s="3"/>
      <c r="E113" s="65">
        <f>E115</f>
        <v>40000</v>
      </c>
      <c r="F113" s="66"/>
    </row>
    <row r="114" spans="1:6" ht="15.75" thickBot="1" x14ac:dyDescent="0.3">
      <c r="A114" s="37"/>
      <c r="E114" s="2"/>
    </row>
    <row r="115" spans="1:6" ht="15.75" thickBot="1" x14ac:dyDescent="0.3">
      <c r="A115" s="37"/>
      <c r="B115" s="8" t="s">
        <v>36</v>
      </c>
      <c r="C115" s="8"/>
      <c r="D115" s="8"/>
      <c r="E115" s="19">
        <v>40000</v>
      </c>
    </row>
    <row r="116" spans="1:6" x14ac:dyDescent="0.25">
      <c r="A116" s="37"/>
      <c r="B116" s="14"/>
      <c r="E116" s="10"/>
    </row>
    <row r="117" spans="1:6" x14ac:dyDescent="0.25">
      <c r="A117" s="37"/>
      <c r="B117" s="14"/>
      <c r="E117" s="10"/>
    </row>
    <row r="118" spans="1:6" ht="15.75" thickBot="1" x14ac:dyDescent="0.3">
      <c r="A118" s="37"/>
      <c r="B118" s="14"/>
      <c r="E118" s="17"/>
    </row>
    <row r="119" spans="1:6" ht="19.5" thickBot="1" x14ac:dyDescent="0.35">
      <c r="A119" s="37"/>
      <c r="B119" s="4" t="s">
        <v>37</v>
      </c>
      <c r="C119" s="3"/>
      <c r="D119" s="3"/>
      <c r="E119" s="58">
        <v>41323.599999999999</v>
      </c>
      <c r="F119" s="59"/>
    </row>
    <row r="120" spans="1:6" ht="15.75" thickBot="1" x14ac:dyDescent="0.3">
      <c r="A120" s="37"/>
      <c r="E120" s="2"/>
    </row>
    <row r="121" spans="1:6" x14ac:dyDescent="0.25">
      <c r="A121" s="37"/>
      <c r="E121" s="54">
        <f>E119+E113+E107+E88+E81+E70+E52+E34+E5</f>
        <v>6611998.7399999993</v>
      </c>
      <c r="F121" s="55"/>
    </row>
    <row r="122" spans="1:6" ht="21.75" thickBot="1" x14ac:dyDescent="0.4">
      <c r="A122" s="37"/>
      <c r="B122" s="28" t="s">
        <v>46</v>
      </c>
      <c r="E122" s="56"/>
      <c r="F122" s="57"/>
    </row>
    <row r="123" spans="1:6" ht="15.75" thickBot="1" x14ac:dyDescent="0.3">
      <c r="A123" s="37"/>
      <c r="E123" s="2"/>
    </row>
    <row r="124" spans="1:6" ht="19.5" thickBot="1" x14ac:dyDescent="0.35">
      <c r="E124" s="24">
        <f>E121/456</f>
        <v>14499.997236842104</v>
      </c>
    </row>
    <row r="125" spans="1:6" x14ac:dyDescent="0.25">
      <c r="E125" s="2"/>
    </row>
    <row r="126" spans="1:6" x14ac:dyDescent="0.25">
      <c r="C126" s="47"/>
      <c r="E126" s="2"/>
    </row>
    <row r="127" spans="1:6" x14ac:dyDescent="0.25">
      <c r="C127" s="47"/>
      <c r="E127" s="2"/>
    </row>
    <row r="128" spans="1:6" x14ac:dyDescent="0.25">
      <c r="B128" s="44"/>
      <c r="C128" s="45"/>
      <c r="D128" s="46"/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</sheetData>
  <mergeCells count="28">
    <mergeCell ref="E5:F5"/>
    <mergeCell ref="E34:F34"/>
    <mergeCell ref="E52:F52"/>
    <mergeCell ref="E70:F70"/>
    <mergeCell ref="B68:D68"/>
    <mergeCell ref="B5:D5"/>
    <mergeCell ref="B8:D8"/>
    <mergeCell ref="B9:D9"/>
    <mergeCell ref="B45:D45"/>
    <mergeCell ref="B46:D46"/>
    <mergeCell ref="B63:D63"/>
    <mergeCell ref="B48:D48"/>
    <mergeCell ref="B13:D13"/>
    <mergeCell ref="E121:F122"/>
    <mergeCell ref="E119:F119"/>
    <mergeCell ref="B18:D18"/>
    <mergeCell ref="B74:D74"/>
    <mergeCell ref="B76:D76"/>
    <mergeCell ref="B99:D99"/>
    <mergeCell ref="B101:D101"/>
    <mergeCell ref="E81:F81"/>
    <mergeCell ref="E88:F88"/>
    <mergeCell ref="E107:F107"/>
    <mergeCell ref="E113:F113"/>
    <mergeCell ref="B91:D91"/>
    <mergeCell ref="B94:D94"/>
    <mergeCell ref="B95:D95"/>
    <mergeCell ref="B97:D97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1252-D403-4599-998B-37E08D6DAEFE}">
  <dimension ref="A5:I94"/>
  <sheetViews>
    <sheetView workbookViewId="0">
      <selection activeCell="A11" sqref="A11"/>
    </sheetView>
  </sheetViews>
  <sheetFormatPr defaultRowHeight="15" x14ac:dyDescent="0.25"/>
  <sheetData>
    <row r="5" spans="1:9" ht="21" x14ac:dyDescent="0.35">
      <c r="A5" s="28" t="s">
        <v>93</v>
      </c>
      <c r="B5" s="28"/>
      <c r="C5" s="28"/>
    </row>
    <row r="7" spans="1:9" ht="15.75" x14ac:dyDescent="0.25">
      <c r="A7" s="53" t="s">
        <v>6</v>
      </c>
      <c r="B7" s="53"/>
      <c r="C7" s="53"/>
      <c r="D7" s="53"/>
      <c r="E7" s="53"/>
      <c r="F7" s="53"/>
      <c r="G7" s="53"/>
      <c r="H7" s="53"/>
      <c r="I7" s="53"/>
    </row>
    <row r="8" spans="1:9" ht="15.75" x14ac:dyDescent="0.25">
      <c r="A8" s="53" t="s">
        <v>31</v>
      </c>
      <c r="B8" s="53"/>
      <c r="C8" s="53"/>
      <c r="D8" s="53"/>
      <c r="E8" s="53"/>
      <c r="F8" s="53"/>
      <c r="G8" s="53"/>
      <c r="H8" s="53"/>
      <c r="I8" s="53"/>
    </row>
    <row r="9" spans="1:9" ht="15.75" x14ac:dyDescent="0.25">
      <c r="A9" s="53" t="s">
        <v>80</v>
      </c>
      <c r="B9" s="53"/>
      <c r="C9" s="53"/>
      <c r="D9" s="53"/>
      <c r="E9" s="53"/>
      <c r="F9" s="53"/>
      <c r="G9" s="53"/>
      <c r="H9" s="53"/>
      <c r="I9" s="53"/>
    </row>
    <row r="10" spans="1:9" ht="15.75" x14ac:dyDescent="0.25">
      <c r="A10" s="53" t="s">
        <v>94</v>
      </c>
      <c r="B10" s="53"/>
      <c r="C10" s="53"/>
      <c r="D10" s="53"/>
      <c r="E10" s="53"/>
      <c r="F10" s="53"/>
      <c r="G10" s="53"/>
      <c r="H10" s="53"/>
      <c r="I10" s="53"/>
    </row>
    <row r="11" spans="1:9" ht="15.75" x14ac:dyDescent="0.25">
      <c r="A11" s="53" t="s">
        <v>95</v>
      </c>
      <c r="B11" s="53"/>
      <c r="C11" s="53"/>
      <c r="D11" s="53"/>
      <c r="E11" s="53"/>
      <c r="F11" s="53"/>
      <c r="G11" s="53"/>
      <c r="H11" s="53"/>
      <c r="I11" s="53"/>
    </row>
    <row r="12" spans="1:9" ht="15.75" x14ac:dyDescent="0.25">
      <c r="A12" s="53"/>
      <c r="B12" s="53"/>
      <c r="C12" s="53"/>
      <c r="D12" s="53"/>
      <c r="E12" s="53"/>
      <c r="F12" s="53"/>
      <c r="G12" s="53"/>
      <c r="H12" s="53"/>
      <c r="I12" s="53"/>
    </row>
    <row r="13" spans="1:9" ht="15.75" x14ac:dyDescent="0.25">
      <c r="A13" s="53"/>
      <c r="B13" s="53"/>
      <c r="C13" s="53"/>
      <c r="D13" s="53"/>
      <c r="E13" s="53"/>
      <c r="F13" s="53"/>
      <c r="G13" s="53"/>
      <c r="H13" s="53"/>
      <c r="I13" s="53"/>
    </row>
    <row r="14" spans="1:9" ht="15.75" x14ac:dyDescent="0.25">
      <c r="A14" s="53"/>
      <c r="B14" s="53"/>
      <c r="C14" s="53"/>
      <c r="D14" s="53"/>
      <c r="E14" s="53"/>
      <c r="F14" s="53"/>
      <c r="G14" s="53"/>
      <c r="H14" s="53"/>
      <c r="I14" s="53"/>
    </row>
    <row r="15" spans="1:9" ht="15.75" x14ac:dyDescent="0.25">
      <c r="A15" s="53"/>
      <c r="B15" s="53"/>
      <c r="C15" s="53"/>
      <c r="D15" s="53"/>
      <c r="E15" s="53"/>
      <c r="F15" s="53"/>
      <c r="G15" s="53"/>
      <c r="H15" s="53"/>
      <c r="I15" s="53"/>
    </row>
    <row r="16" spans="1:9" ht="15.75" x14ac:dyDescent="0.25">
      <c r="A16" s="53"/>
      <c r="B16" s="53"/>
      <c r="C16" s="53"/>
      <c r="D16" s="53"/>
      <c r="E16" s="53"/>
      <c r="F16" s="53"/>
      <c r="G16" s="53"/>
      <c r="H16" s="53"/>
      <c r="I16" s="53"/>
    </row>
    <row r="17" spans="1:9" ht="15.75" x14ac:dyDescent="0.25">
      <c r="A17" s="53"/>
      <c r="B17" s="53"/>
      <c r="C17" s="53"/>
      <c r="D17" s="53"/>
      <c r="E17" s="53"/>
      <c r="F17" s="53"/>
      <c r="G17" s="53"/>
      <c r="H17" s="53"/>
      <c r="I17" s="53"/>
    </row>
    <row r="18" spans="1:9" ht="15.75" x14ac:dyDescent="0.25">
      <c r="A18" s="53"/>
      <c r="B18" s="53"/>
      <c r="C18" s="53"/>
      <c r="D18" s="53"/>
      <c r="E18" s="53"/>
      <c r="F18" s="53"/>
      <c r="G18" s="53"/>
      <c r="H18" s="53"/>
      <c r="I18" s="53"/>
    </row>
    <row r="19" spans="1:9" ht="15.75" x14ac:dyDescent="0.25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5.75" x14ac:dyDescent="0.25">
      <c r="A20" s="53"/>
      <c r="B20" s="53"/>
      <c r="C20" s="53"/>
      <c r="D20" s="53"/>
      <c r="E20" s="53"/>
      <c r="F20" s="53"/>
      <c r="G20" s="53"/>
      <c r="H20" s="53"/>
      <c r="I20" s="53"/>
    </row>
    <row r="21" spans="1:9" ht="15.75" x14ac:dyDescent="0.25">
      <c r="A21" s="53"/>
      <c r="B21" s="53"/>
      <c r="C21" s="53"/>
      <c r="D21" s="53"/>
      <c r="E21" s="53"/>
      <c r="F21" s="53"/>
      <c r="G21" s="53"/>
      <c r="H21" s="53"/>
      <c r="I21" s="53"/>
    </row>
    <row r="22" spans="1:9" ht="15.75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ht="15.75" x14ac:dyDescent="0.25">
      <c r="A23" s="53"/>
      <c r="B23" s="53"/>
      <c r="C23" s="53"/>
      <c r="D23" s="53"/>
      <c r="E23" s="53"/>
      <c r="F23" s="53"/>
      <c r="G23" s="53"/>
      <c r="H23" s="53"/>
      <c r="I23" s="53"/>
    </row>
    <row r="24" spans="1:9" ht="15.75" x14ac:dyDescent="0.25">
      <c r="A24" s="53"/>
      <c r="B24" s="53"/>
      <c r="C24" s="53"/>
      <c r="D24" s="53"/>
      <c r="E24" s="53"/>
      <c r="F24" s="53"/>
      <c r="G24" s="53"/>
      <c r="H24" s="53"/>
      <c r="I24" s="53"/>
    </row>
    <row r="25" spans="1:9" ht="15.75" x14ac:dyDescent="0.25">
      <c r="A25" s="53"/>
      <c r="B25" s="53"/>
      <c r="C25" s="53"/>
      <c r="D25" s="53"/>
      <c r="E25" s="53"/>
      <c r="F25" s="53"/>
      <c r="G25" s="53"/>
      <c r="H25" s="53"/>
      <c r="I25" s="53"/>
    </row>
    <row r="26" spans="1:9" ht="15.75" x14ac:dyDescent="0.25">
      <c r="A26" s="53"/>
      <c r="B26" s="53"/>
      <c r="C26" s="53"/>
      <c r="D26" s="53"/>
      <c r="E26" s="53"/>
      <c r="F26" s="53"/>
      <c r="G26" s="53"/>
      <c r="H26" s="53"/>
      <c r="I26" s="53"/>
    </row>
    <row r="27" spans="1:9" ht="15.75" x14ac:dyDescent="0.25">
      <c r="A27" s="53"/>
      <c r="B27" s="53"/>
      <c r="C27" s="53"/>
      <c r="D27" s="53"/>
      <c r="E27" s="53"/>
      <c r="F27" s="53"/>
      <c r="G27" s="53"/>
      <c r="H27" s="53"/>
      <c r="I27" s="53"/>
    </row>
    <row r="28" spans="1:9" ht="15.75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ht="15.75" x14ac:dyDescent="0.25">
      <c r="A29" s="53"/>
      <c r="B29" s="53"/>
      <c r="C29" s="53"/>
      <c r="D29" s="53"/>
      <c r="E29" s="53"/>
      <c r="F29" s="53"/>
      <c r="G29" s="53"/>
      <c r="H29" s="53"/>
      <c r="I29" s="53"/>
    </row>
    <row r="30" spans="1:9" ht="15.75" x14ac:dyDescent="0.25">
      <c r="A30" s="53"/>
      <c r="B30" s="53"/>
      <c r="C30" s="53"/>
      <c r="D30" s="53"/>
      <c r="E30" s="53"/>
      <c r="F30" s="53"/>
      <c r="G30" s="53"/>
      <c r="H30" s="53"/>
      <c r="I30" s="53"/>
    </row>
    <row r="31" spans="1:9" ht="15.75" x14ac:dyDescent="0.25">
      <c r="A31" s="53"/>
      <c r="B31" s="53"/>
      <c r="C31" s="53"/>
      <c r="D31" s="53"/>
      <c r="E31" s="53"/>
      <c r="F31" s="53"/>
      <c r="G31" s="53"/>
      <c r="H31" s="53"/>
      <c r="I31" s="53"/>
    </row>
    <row r="32" spans="1:9" ht="15.75" x14ac:dyDescent="0.2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5.75" x14ac:dyDescent="0.2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15.75" x14ac:dyDescent="0.25">
      <c r="A34" s="53"/>
      <c r="B34" s="53"/>
      <c r="C34" s="53"/>
      <c r="D34" s="53"/>
      <c r="E34" s="53"/>
      <c r="F34" s="53"/>
      <c r="G34" s="53"/>
      <c r="H34" s="53"/>
      <c r="I34" s="53"/>
    </row>
    <row r="35" spans="1:9" ht="15.75" x14ac:dyDescent="0.2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15.75" x14ac:dyDescent="0.2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53"/>
      <c r="B37" s="53"/>
      <c r="C37" s="53"/>
      <c r="D37" s="53"/>
      <c r="E37" s="53"/>
      <c r="F37" s="53"/>
      <c r="G37" s="53"/>
      <c r="H37" s="53"/>
      <c r="I37" s="53"/>
    </row>
    <row r="38" spans="1:9" ht="15.75" x14ac:dyDescent="0.25">
      <c r="A38" s="53"/>
      <c r="B38" s="53"/>
      <c r="C38" s="53"/>
      <c r="D38" s="53"/>
      <c r="E38" s="53"/>
      <c r="F38" s="53"/>
      <c r="G38" s="53"/>
      <c r="H38" s="53"/>
      <c r="I38" s="53"/>
    </row>
    <row r="39" spans="1:9" ht="15.75" x14ac:dyDescent="0.25">
      <c r="A39" s="53"/>
      <c r="B39" s="53"/>
      <c r="C39" s="53"/>
      <c r="D39" s="53"/>
      <c r="E39" s="53"/>
      <c r="F39" s="53"/>
      <c r="G39" s="53"/>
      <c r="H39" s="53"/>
      <c r="I39" s="53"/>
    </row>
    <row r="40" spans="1:9" ht="15.75" x14ac:dyDescent="0.25">
      <c r="A40" s="53"/>
      <c r="B40" s="53"/>
      <c r="C40" s="53"/>
      <c r="D40" s="53"/>
      <c r="E40" s="53"/>
      <c r="F40" s="53"/>
      <c r="G40" s="53"/>
      <c r="H40" s="53"/>
      <c r="I40" s="53"/>
    </row>
    <row r="41" spans="1:9" ht="15.75" x14ac:dyDescent="0.25">
      <c r="A41" s="53"/>
      <c r="B41" s="53"/>
      <c r="C41" s="53"/>
      <c r="D41" s="53"/>
      <c r="E41" s="53"/>
      <c r="F41" s="53"/>
      <c r="G41" s="53"/>
      <c r="H41" s="53"/>
      <c r="I41" s="53"/>
    </row>
    <row r="42" spans="1:9" ht="15.75" x14ac:dyDescent="0.25">
      <c r="A42" s="53"/>
      <c r="B42" s="53"/>
      <c r="C42" s="53"/>
      <c r="D42" s="53"/>
      <c r="E42" s="53"/>
      <c r="F42" s="53"/>
      <c r="G42" s="53"/>
      <c r="H42" s="53"/>
      <c r="I42" s="53"/>
    </row>
    <row r="43" spans="1:9" ht="15.75" x14ac:dyDescent="0.25">
      <c r="A43" s="53"/>
      <c r="B43" s="53"/>
      <c r="C43" s="53"/>
      <c r="D43" s="53"/>
      <c r="E43" s="53"/>
      <c r="F43" s="53"/>
      <c r="G43" s="53"/>
      <c r="H43" s="53"/>
      <c r="I43" s="53"/>
    </row>
    <row r="44" spans="1:9" ht="15.75" x14ac:dyDescent="0.25">
      <c r="A44" s="53"/>
      <c r="B44" s="53"/>
      <c r="C44" s="53"/>
      <c r="D44" s="53"/>
      <c r="E44" s="53"/>
      <c r="F44" s="53"/>
      <c r="G44" s="53"/>
      <c r="H44" s="53"/>
      <c r="I44" s="53"/>
    </row>
    <row r="45" spans="1:9" ht="15.75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6" spans="1:9" ht="15.75" x14ac:dyDescent="0.25">
      <c r="A46" s="53"/>
      <c r="B46" s="53"/>
      <c r="C46" s="53"/>
      <c r="D46" s="53"/>
      <c r="E46" s="53"/>
      <c r="F46" s="53"/>
      <c r="G46" s="53"/>
      <c r="H46" s="53"/>
      <c r="I46" s="53"/>
    </row>
    <row r="47" spans="1:9" ht="15.75" x14ac:dyDescent="0.25">
      <c r="A47" s="53"/>
      <c r="B47" s="53"/>
      <c r="C47" s="53"/>
      <c r="D47" s="53"/>
      <c r="E47" s="53"/>
      <c r="F47" s="53"/>
      <c r="G47" s="53"/>
      <c r="H47" s="53"/>
      <c r="I47" s="53"/>
    </row>
    <row r="48" spans="1:9" ht="15.75" x14ac:dyDescent="0.25">
      <c r="A48" s="53"/>
      <c r="B48" s="53"/>
      <c r="C48" s="53"/>
      <c r="D48" s="53"/>
      <c r="E48" s="53"/>
      <c r="F48" s="53"/>
      <c r="G48" s="53"/>
      <c r="H48" s="53"/>
      <c r="I48" s="53"/>
    </row>
    <row r="49" spans="1:9" ht="15.75" x14ac:dyDescent="0.25">
      <c r="A49" s="53"/>
      <c r="B49" s="53"/>
      <c r="C49" s="53"/>
      <c r="D49" s="53"/>
      <c r="E49" s="53"/>
      <c r="F49" s="53"/>
      <c r="G49" s="53"/>
      <c r="H49" s="53"/>
      <c r="I49" s="53"/>
    </row>
    <row r="50" spans="1:9" ht="15.75" x14ac:dyDescent="0.25">
      <c r="A50" s="53"/>
      <c r="B50" s="53"/>
      <c r="C50" s="53"/>
      <c r="D50" s="53"/>
      <c r="E50" s="53"/>
      <c r="F50" s="53"/>
      <c r="G50" s="53"/>
      <c r="H50" s="53"/>
      <c r="I50" s="53"/>
    </row>
    <row r="51" spans="1:9" ht="15.75" x14ac:dyDescent="0.25">
      <c r="A51" s="53"/>
      <c r="B51" s="53"/>
      <c r="C51" s="53"/>
      <c r="D51" s="53"/>
      <c r="E51" s="53"/>
      <c r="F51" s="53"/>
      <c r="G51" s="53"/>
      <c r="H51" s="53"/>
      <c r="I51" s="53"/>
    </row>
    <row r="52" spans="1:9" ht="15.75" x14ac:dyDescent="0.25">
      <c r="A52" s="53"/>
      <c r="B52" s="53"/>
      <c r="C52" s="53"/>
      <c r="D52" s="53"/>
      <c r="E52" s="53"/>
      <c r="F52" s="53"/>
      <c r="G52" s="53"/>
      <c r="H52" s="53"/>
      <c r="I52" s="53"/>
    </row>
    <row r="53" spans="1:9" ht="15.75" x14ac:dyDescent="0.25">
      <c r="A53" s="53"/>
      <c r="B53" s="53"/>
      <c r="C53" s="53"/>
      <c r="D53" s="53"/>
      <c r="E53" s="53"/>
      <c r="F53" s="53"/>
      <c r="G53" s="53"/>
      <c r="H53" s="53"/>
      <c r="I53" s="53"/>
    </row>
    <row r="54" spans="1:9" ht="15.75" x14ac:dyDescent="0.25">
      <c r="A54" s="53"/>
      <c r="B54" s="53"/>
      <c r="C54" s="53"/>
      <c r="D54" s="53"/>
      <c r="E54" s="53"/>
      <c r="F54" s="53"/>
      <c r="G54" s="53"/>
      <c r="H54" s="53"/>
      <c r="I54" s="53"/>
    </row>
    <row r="55" spans="1:9" ht="15.75" x14ac:dyDescent="0.25">
      <c r="A55" s="53"/>
      <c r="B55" s="53"/>
      <c r="C55" s="53"/>
      <c r="D55" s="53"/>
      <c r="E55" s="53"/>
      <c r="F55" s="53"/>
      <c r="G55" s="53"/>
      <c r="H55" s="53"/>
      <c r="I55" s="53"/>
    </row>
    <row r="56" spans="1:9" ht="15.75" x14ac:dyDescent="0.25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x14ac:dyDescent="0.25">
      <c r="A57" s="53"/>
      <c r="B57" s="53"/>
      <c r="C57" s="53"/>
      <c r="D57" s="53"/>
      <c r="E57" s="53"/>
      <c r="F57" s="53"/>
      <c r="G57" s="53"/>
      <c r="H57" s="53"/>
      <c r="I57" s="53"/>
    </row>
    <row r="58" spans="1:9" ht="15.75" x14ac:dyDescent="0.25">
      <c r="A58" s="53"/>
      <c r="B58" s="53"/>
      <c r="C58" s="53"/>
      <c r="D58" s="53"/>
      <c r="E58" s="53"/>
      <c r="F58" s="53"/>
      <c r="G58" s="53"/>
      <c r="H58" s="53"/>
      <c r="I58" s="53"/>
    </row>
    <row r="59" spans="1:9" ht="15.75" x14ac:dyDescent="0.25">
      <c r="A59" s="53"/>
      <c r="B59" s="53"/>
      <c r="C59" s="53"/>
      <c r="D59" s="53"/>
      <c r="E59" s="53"/>
      <c r="F59" s="53"/>
      <c r="G59" s="53"/>
      <c r="H59" s="53"/>
      <c r="I59" s="53"/>
    </row>
    <row r="60" spans="1:9" ht="15.75" x14ac:dyDescent="0.25">
      <c r="A60" s="53"/>
      <c r="B60" s="53"/>
      <c r="C60" s="53"/>
      <c r="D60" s="53"/>
      <c r="E60" s="53"/>
      <c r="F60" s="53"/>
      <c r="G60" s="53"/>
      <c r="H60" s="53"/>
      <c r="I60" s="53"/>
    </row>
    <row r="61" spans="1:9" ht="15.75" x14ac:dyDescent="0.25">
      <c r="A61" s="53"/>
      <c r="B61" s="53"/>
      <c r="C61" s="53"/>
      <c r="D61" s="53"/>
      <c r="E61" s="53"/>
      <c r="F61" s="53"/>
      <c r="G61" s="53"/>
      <c r="H61" s="53"/>
      <c r="I61" s="53"/>
    </row>
    <row r="62" spans="1:9" ht="15.75" x14ac:dyDescent="0.25">
      <c r="A62" s="53"/>
      <c r="B62" s="53"/>
      <c r="C62" s="53"/>
      <c r="D62" s="53"/>
      <c r="E62" s="53"/>
      <c r="F62" s="53"/>
      <c r="G62" s="53"/>
      <c r="H62" s="53"/>
      <c r="I62" s="53"/>
    </row>
    <row r="63" spans="1:9" ht="15.75" x14ac:dyDescent="0.25">
      <c r="A63" s="53"/>
      <c r="B63" s="53"/>
      <c r="C63" s="53"/>
      <c r="D63" s="53"/>
      <c r="E63" s="53"/>
      <c r="F63" s="53"/>
      <c r="G63" s="53"/>
      <c r="H63" s="53"/>
      <c r="I63" s="53"/>
    </row>
    <row r="64" spans="1:9" ht="15.75" x14ac:dyDescent="0.25">
      <c r="A64" s="53"/>
      <c r="B64" s="53"/>
      <c r="C64" s="53"/>
      <c r="D64" s="53"/>
      <c r="E64" s="53"/>
      <c r="F64" s="53"/>
      <c r="G64" s="53"/>
      <c r="H64" s="53"/>
      <c r="I64" s="53"/>
    </row>
    <row r="65" spans="1:9" ht="15.75" x14ac:dyDescent="0.25">
      <c r="A65" s="53"/>
      <c r="B65" s="53"/>
      <c r="C65" s="53"/>
      <c r="D65" s="53"/>
      <c r="E65" s="53"/>
      <c r="F65" s="53"/>
      <c r="G65" s="53"/>
      <c r="H65" s="53"/>
      <c r="I65" s="53"/>
    </row>
    <row r="66" spans="1:9" ht="15.75" x14ac:dyDescent="0.25">
      <c r="A66" s="53"/>
      <c r="B66" s="53"/>
      <c r="C66" s="53"/>
      <c r="D66" s="53"/>
      <c r="E66" s="53"/>
      <c r="F66" s="53"/>
      <c r="G66" s="53"/>
      <c r="H66" s="53"/>
      <c r="I66" s="53"/>
    </row>
    <row r="67" spans="1:9" ht="15.75" x14ac:dyDescent="0.25">
      <c r="A67" s="53"/>
      <c r="B67" s="53"/>
      <c r="C67" s="53"/>
      <c r="D67" s="53"/>
      <c r="E67" s="53"/>
      <c r="F67" s="53"/>
      <c r="G67" s="53"/>
      <c r="H67" s="53"/>
      <c r="I67" s="53"/>
    </row>
    <row r="68" spans="1:9" ht="15.75" x14ac:dyDescent="0.25">
      <c r="A68" s="53"/>
      <c r="B68" s="53"/>
      <c r="C68" s="53"/>
      <c r="D68" s="53"/>
      <c r="E68" s="53"/>
      <c r="F68" s="53"/>
      <c r="G68" s="53"/>
      <c r="H68" s="53"/>
      <c r="I68" s="53"/>
    </row>
    <row r="69" spans="1:9" ht="15.75" x14ac:dyDescent="0.25">
      <c r="A69" s="53"/>
      <c r="B69" s="53"/>
      <c r="C69" s="53"/>
      <c r="D69" s="53"/>
      <c r="E69" s="53"/>
      <c r="F69" s="53"/>
      <c r="G69" s="53"/>
      <c r="H69" s="53"/>
      <c r="I69" s="53"/>
    </row>
    <row r="70" spans="1:9" ht="15.75" x14ac:dyDescent="0.25">
      <c r="A70" s="53"/>
      <c r="B70" s="53"/>
      <c r="C70" s="53"/>
      <c r="D70" s="53"/>
      <c r="E70" s="53"/>
      <c r="F70" s="53"/>
      <c r="G70" s="53"/>
      <c r="H70" s="53"/>
      <c r="I70" s="53"/>
    </row>
    <row r="71" spans="1:9" ht="15.75" x14ac:dyDescent="0.25">
      <c r="A71" s="53"/>
      <c r="B71" s="53"/>
      <c r="C71" s="53"/>
      <c r="D71" s="53"/>
      <c r="E71" s="53"/>
      <c r="F71" s="53"/>
      <c r="G71" s="53"/>
      <c r="H71" s="53"/>
      <c r="I71" s="53"/>
    </row>
    <row r="72" spans="1:9" ht="15.75" x14ac:dyDescent="0.25">
      <c r="A72" s="53"/>
      <c r="B72" s="53"/>
      <c r="C72" s="53"/>
      <c r="D72" s="53"/>
      <c r="E72" s="53"/>
      <c r="F72" s="53"/>
      <c r="G72" s="53"/>
      <c r="H72" s="53"/>
      <c r="I72" s="53"/>
    </row>
    <row r="73" spans="1:9" ht="15.75" x14ac:dyDescent="0.25">
      <c r="A73" s="53"/>
      <c r="B73" s="53"/>
      <c r="C73" s="53"/>
      <c r="D73" s="53"/>
      <c r="E73" s="53"/>
      <c r="F73" s="53"/>
      <c r="G73" s="53"/>
      <c r="H73" s="53"/>
      <c r="I73" s="53"/>
    </row>
    <row r="74" spans="1:9" ht="15.75" x14ac:dyDescent="0.25">
      <c r="A74" s="53"/>
      <c r="B74" s="53"/>
      <c r="C74" s="53"/>
      <c r="D74" s="53"/>
      <c r="E74" s="53"/>
      <c r="F74" s="53"/>
      <c r="G74" s="53"/>
      <c r="H74" s="53"/>
      <c r="I74" s="53"/>
    </row>
    <row r="75" spans="1:9" ht="15.75" x14ac:dyDescent="0.25">
      <c r="A75" s="53"/>
      <c r="B75" s="53"/>
      <c r="C75" s="53"/>
      <c r="D75" s="53"/>
      <c r="E75" s="53"/>
      <c r="F75" s="53"/>
      <c r="G75" s="53"/>
      <c r="H75" s="53"/>
      <c r="I75" s="53"/>
    </row>
    <row r="76" spans="1:9" ht="15.75" x14ac:dyDescent="0.25">
      <c r="A76" s="53"/>
      <c r="B76" s="53"/>
      <c r="C76" s="53"/>
      <c r="D76" s="53"/>
      <c r="E76" s="53"/>
      <c r="F76" s="53"/>
      <c r="G76" s="53"/>
      <c r="H76" s="53"/>
      <c r="I76" s="53"/>
    </row>
    <row r="77" spans="1:9" ht="15.75" x14ac:dyDescent="0.25">
      <c r="A77" s="53"/>
      <c r="B77" s="53"/>
      <c r="C77" s="53"/>
      <c r="D77" s="53"/>
      <c r="E77" s="53"/>
      <c r="F77" s="53"/>
      <c r="G77" s="53"/>
      <c r="H77" s="53"/>
      <c r="I77" s="53"/>
    </row>
    <row r="78" spans="1:9" ht="15.75" x14ac:dyDescent="0.25">
      <c r="A78" s="53"/>
      <c r="B78" s="53"/>
      <c r="C78" s="53"/>
      <c r="D78" s="53"/>
      <c r="E78" s="53"/>
      <c r="F78" s="53"/>
      <c r="G78" s="53"/>
      <c r="H78" s="53"/>
      <c r="I78" s="53"/>
    </row>
    <row r="79" spans="1:9" ht="15.75" x14ac:dyDescent="0.25">
      <c r="A79" s="53"/>
      <c r="B79" s="53"/>
      <c r="C79" s="53"/>
      <c r="D79" s="53"/>
      <c r="E79" s="53"/>
      <c r="F79" s="53"/>
      <c r="G79" s="53"/>
      <c r="H79" s="53"/>
      <c r="I79" s="53"/>
    </row>
    <row r="80" spans="1:9" ht="15.75" x14ac:dyDescent="0.25">
      <c r="A80" s="53"/>
      <c r="B80" s="53"/>
      <c r="C80" s="53"/>
      <c r="D80" s="53"/>
      <c r="E80" s="53"/>
      <c r="F80" s="53"/>
      <c r="G80" s="53"/>
      <c r="H80" s="53"/>
      <c r="I80" s="53"/>
    </row>
    <row r="81" spans="1:9" ht="15.75" x14ac:dyDescent="0.25">
      <c r="A81" s="53"/>
      <c r="B81" s="53"/>
      <c r="C81" s="53"/>
      <c r="D81" s="53"/>
      <c r="E81" s="53"/>
      <c r="F81" s="53"/>
      <c r="G81" s="53"/>
      <c r="H81" s="53"/>
      <c r="I81" s="53"/>
    </row>
    <row r="82" spans="1:9" ht="15.75" x14ac:dyDescent="0.25">
      <c r="A82" s="53"/>
      <c r="B82" s="53"/>
      <c r="C82" s="53"/>
      <c r="D82" s="53"/>
      <c r="E82" s="53"/>
      <c r="F82" s="53"/>
      <c r="G82" s="53"/>
      <c r="H82" s="53"/>
      <c r="I82" s="53"/>
    </row>
    <row r="83" spans="1:9" ht="15.75" x14ac:dyDescent="0.25">
      <c r="A83" s="53"/>
      <c r="B83" s="53"/>
      <c r="C83" s="53"/>
      <c r="D83" s="53"/>
      <c r="E83" s="53"/>
      <c r="F83" s="53"/>
      <c r="G83" s="53"/>
      <c r="H83" s="53"/>
      <c r="I83" s="53"/>
    </row>
    <row r="84" spans="1:9" ht="15.75" x14ac:dyDescent="0.25">
      <c r="A84" s="53"/>
      <c r="B84" s="53"/>
      <c r="C84" s="53"/>
      <c r="D84" s="53"/>
      <c r="E84" s="53"/>
      <c r="F84" s="53"/>
      <c r="G84" s="53"/>
      <c r="H84" s="53"/>
      <c r="I84" s="53"/>
    </row>
    <row r="85" spans="1:9" ht="15.75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9" ht="15.75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9" ht="15.75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9" ht="15.75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9" ht="15.75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9" ht="15.75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9" ht="15.75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9" ht="15.75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9" ht="15.75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9" ht="15.75" x14ac:dyDescent="0.25">
      <c r="A94" s="53"/>
      <c r="B94" s="53"/>
      <c r="C94" s="53"/>
      <c r="D94" s="53"/>
      <c r="E94" s="53"/>
      <c r="F94" s="53"/>
      <c r="G94" s="53"/>
      <c r="H94" s="53"/>
      <c r="I94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Buhgalter</cp:lastModifiedBy>
  <cp:lastPrinted>2021-07-19T08:12:36Z</cp:lastPrinted>
  <dcterms:created xsi:type="dcterms:W3CDTF">2018-09-15T06:29:21Z</dcterms:created>
  <dcterms:modified xsi:type="dcterms:W3CDTF">2021-07-21T09:15:05Z</dcterms:modified>
</cp:coreProperties>
</file>